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ВВГУ\ФИНАНСОВЫЕ РЫНКИ\Сайт ТПП\КОНТЕНТЫ\Контент ОБлигац ВВГУ\"/>
    </mc:Choice>
  </mc:AlternateContent>
  <workbookProtection workbookAlgorithmName="SHA-512" workbookHashValue="Od/FzREI/csVYRjWqQuSTspr62GlYT7UQ/nboIw9wsDSk4CBXgfa7+2s8OWJdwCBdInJg3KjNbr30qqnYJDEDg==" workbookSaltValue="3DSh5ocBoxCfzXg2wiN1ww==" workbookSpinCount="100000" lockStructure="1"/>
  <bookViews>
    <workbookView xWindow="-120" yWindow="-120" windowWidth="20730" windowHeight="11160"/>
  </bookViews>
  <sheets>
    <sheet name="Основной калькулятор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8" l="1"/>
  <c r="F21" i="8" l="1"/>
  <c r="C22" i="8" l="1"/>
</calcChain>
</file>

<file path=xl/sharedStrings.xml><?xml version="1.0" encoding="utf-8"?>
<sst xmlns="http://schemas.openxmlformats.org/spreadsheetml/2006/main" count="114" uniqueCount="77">
  <si>
    <t>Выпуск</t>
  </si>
  <si>
    <t>Нет</t>
  </si>
  <si>
    <t>Объем эмиссии</t>
  </si>
  <si>
    <t>Текст</t>
  </si>
  <si>
    <t>Диапазон процентной ставки</t>
  </si>
  <si>
    <t>Калькулятор</t>
  </si>
  <si>
    <t>Объем эмиссии (млн руб.)</t>
  </si>
  <si>
    <t>Срок обращения (дней)</t>
  </si>
  <si>
    <t>Рейтинг (от 0 до 12)</t>
  </si>
  <si>
    <t>Дамии:</t>
  </si>
  <si>
    <t xml:space="preserve">   Первый выпуск</t>
  </si>
  <si>
    <t xml:space="preserve">   Биржевые/коммерческие</t>
  </si>
  <si>
    <t>C</t>
  </si>
  <si>
    <t>time</t>
  </si>
  <si>
    <t>em</t>
  </si>
  <si>
    <t>rate</t>
  </si>
  <si>
    <t>gov</t>
  </si>
  <si>
    <t>first</t>
  </si>
  <si>
    <t>b</t>
  </si>
  <si>
    <t>Первый выпуск = 1, Второй и более = 0</t>
  </si>
  <si>
    <t>Комментарии</t>
  </si>
  <si>
    <t>Ставка купона (%)</t>
  </si>
  <si>
    <t>Доходность ОФЗ (%)</t>
  </si>
  <si>
    <t>Таблица перевода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</si>
  <si>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</si>
  <si>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</si>
  <si>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</si>
  <si>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</si>
  <si>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</si>
  <si>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</si>
  <si>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</si>
  <si>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</si>
  <si>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</si>
  <si>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</si>
  <si>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</si>
  <si>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</si>
  <si>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</si>
  <si>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</si>
  <si>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</si>
  <si>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</si>
  <si>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Кредитный рейтинг</t>
  </si>
  <si>
    <t>Срок обращения</t>
  </si>
  <si>
    <t>Текущая доходность ОФЗ</t>
  </si>
  <si>
    <t>Первый выпуск</t>
  </si>
  <si>
    <t>Пользователь вносит (в днях)</t>
  </si>
  <si>
    <t>Пользователь выбирает (Биржевые/Коммерческие)</t>
  </si>
  <si>
    <t>Наличие оферты (put)</t>
  </si>
  <si>
    <t>Пользователь выбирает (Да/Нет)</t>
  </si>
  <si>
    <t>Тип облигаций</t>
  </si>
  <si>
    <t>Наличие оферты put</t>
  </si>
  <si>
    <t>Да</t>
  </si>
  <si>
    <t>Укажите в днях планируемый срок обращения облигаций</t>
  </si>
  <si>
    <t>Является ли планируемый выпуск первым для Вашей компании?</t>
  </si>
  <si>
    <t>Биржевые</t>
  </si>
  <si>
    <t>Коммерческие</t>
  </si>
  <si>
    <t>Укажите тип планируемых к выпуску облигаций</t>
  </si>
  <si>
    <t>Величина безрисковой ставки (выгружается автоматически)</t>
  </si>
  <si>
    <t>Укажите в рублях планируемый объем эмиссии</t>
  </si>
  <si>
    <t>Содержание</t>
  </si>
  <si>
    <t>Укажите кредитный рейтинг вашей компании</t>
  </si>
  <si>
    <t>Укажите кредитный рейтинг вашей компании.</t>
  </si>
  <si>
    <t>Ниже В- или отсутствует</t>
  </si>
  <si>
    <t>call</t>
  </si>
  <si>
    <t xml:space="preserve">   Наличие оферты (call)</t>
  </si>
  <si>
    <t>Предусматривается ли колл-опцион?</t>
  </si>
  <si>
    <t xml:space="preserve">Наличие call-оферты </t>
  </si>
  <si>
    <t>Call=1, Не call = 0, put - незначимы были</t>
  </si>
  <si>
    <t>Б иржевые = 1, Коммерческие = 0</t>
  </si>
  <si>
    <t>Поля</t>
  </si>
  <si>
    <t>Пользователь вносит (в руб.)</t>
  </si>
  <si>
    <t>Пользователь вносит рейтинг и калькулятор переводит по шкале от 0 до 10</t>
  </si>
  <si>
    <t>Пользователь вносит (в %)</t>
  </si>
  <si>
    <t>Вывод (в %)</t>
  </si>
  <si>
    <t>Коэффициенты</t>
  </si>
  <si>
    <t>Ориентировочная величина расходов на размещение относительно объема выпуска, %</t>
  </si>
  <si>
    <t>Диапазон процентной ставки с учетом расходов на размещение</t>
  </si>
  <si>
    <t>Расходы на размещение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</si>
</sst>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b/>
      <sz val="2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rgb="FFFFBB44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1"/>
      <color rgb="FFEE1133"/>
      <name val="Arial"/>
      <family val="2"/>
      <charset val="204"/>
    </font>
    <font>
      <i/>
      <sz val="11"/>
      <color rgb="FFFFBB44"/>
      <name val="Arial"/>
      <family val="2"/>
      <charset val="204"/>
    </font>
    <font>
      <i/>
      <sz val="11"/>
      <color rgb="FF70AA7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AA7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0AA70"/>
      </left>
      <right style="thin">
        <color rgb="FF70AA70"/>
      </right>
      <top style="thin">
        <color rgb="FF70AA70"/>
      </top>
      <bottom style="thin">
        <color rgb="FF70AA7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2" borderId="15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6" xfId="0" applyFont="1" applyFill="1" applyBorder="1"/>
    <xf numFmtId="0" fontId="3" fillId="3" borderId="15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4" fillId="2" borderId="0" xfId="0" applyFont="1" applyFill="1" applyBorder="1" applyAlignment="1">
      <alignment vertical="center" wrapText="1"/>
    </xf>
    <xf numFmtId="0" fontId="3" fillId="2" borderId="12" xfId="0" applyFont="1" applyFill="1" applyBorder="1"/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0" borderId="0" xfId="0" applyFont="1"/>
    <xf numFmtId="44" fontId="3" fillId="0" borderId="0" xfId="3" applyFont="1" applyAlignment="1">
      <alignment vertical="center"/>
    </xf>
    <xf numFmtId="0" fontId="9" fillId="0" borderId="0" xfId="0" applyFont="1"/>
    <xf numFmtId="0" fontId="10" fillId="0" borderId="0" xfId="0" applyFont="1"/>
    <xf numFmtId="164" fontId="3" fillId="0" borderId="0" xfId="2" applyFont="1" applyAlignment="1">
      <alignment vertical="center"/>
    </xf>
    <xf numFmtId="0" fontId="3" fillId="0" borderId="0" xfId="0" applyFont="1" applyBorder="1"/>
    <xf numFmtId="0" fontId="11" fillId="0" borderId="0" xfId="0" applyFont="1"/>
    <xf numFmtId="0" fontId="3" fillId="0" borderId="1" xfId="0" applyFont="1" applyBorder="1"/>
    <xf numFmtId="0" fontId="3" fillId="0" borderId="6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horizontal="left" vertical="center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Fill="1" applyAlignment="1">
      <alignment horizontal="left" wrapText="1"/>
    </xf>
    <xf numFmtId="0" fontId="3" fillId="2" borderId="0" xfId="0" applyFont="1" applyFill="1"/>
    <xf numFmtId="165" fontId="5" fillId="2" borderId="20" xfId="1" applyNumberFormat="1" applyFont="1" applyFill="1" applyBorder="1" applyAlignment="1" applyProtection="1">
      <alignment horizontal="right" vertical="center"/>
      <protection locked="0"/>
    </xf>
    <xf numFmtId="164" fontId="5" fillId="2" borderId="20" xfId="2" applyFont="1" applyFill="1" applyBorder="1" applyAlignment="1" applyProtection="1">
      <alignment horizontal="right" vertical="center" indent="2"/>
      <protection locked="0"/>
    </xf>
    <xf numFmtId="44" fontId="5" fillId="2" borderId="20" xfId="3" applyFont="1" applyFill="1" applyBorder="1" applyAlignment="1" applyProtection="1">
      <alignment vertical="center"/>
      <protection locked="0"/>
    </xf>
    <xf numFmtId="1" fontId="5" fillId="2" borderId="20" xfId="3" applyNumberFormat="1" applyFont="1" applyFill="1" applyBorder="1" applyAlignment="1" applyProtection="1">
      <alignment horizontal="right" vertical="center"/>
      <protection locked="0"/>
    </xf>
    <xf numFmtId="1" fontId="5" fillId="2" borderId="20" xfId="1" applyNumberFormat="1" applyFont="1" applyFill="1" applyBorder="1" applyAlignment="1" applyProtection="1">
      <alignment horizontal="right" vertical="center"/>
      <protection locked="0"/>
    </xf>
    <xf numFmtId="2" fontId="5" fillId="2" borderId="20" xfId="3" applyNumberFormat="1" applyFont="1" applyFill="1" applyBorder="1" applyAlignment="1" applyProtection="1">
      <alignment horizontal="right" vertical="center"/>
      <protection locked="0"/>
    </xf>
    <xf numFmtId="164" fontId="8" fillId="4" borderId="21" xfId="2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/>
    </xf>
    <xf numFmtId="0" fontId="7" fillId="3" borderId="12" xfId="0" applyFont="1" applyFill="1" applyBorder="1" applyAlignment="1">
      <alignment horizontal="left" vertical="center" indent="8"/>
    </xf>
    <xf numFmtId="0" fontId="7" fillId="3" borderId="13" xfId="0" applyFont="1" applyFill="1" applyBorder="1" applyAlignment="1">
      <alignment horizontal="left" vertical="center" indent="8"/>
    </xf>
    <xf numFmtId="0" fontId="2" fillId="3" borderId="13" xfId="0" applyFont="1" applyFill="1" applyBorder="1" applyAlignment="1">
      <alignment horizontal="left" vertical="center" indent="8"/>
    </xf>
    <xf numFmtId="0" fontId="2" fillId="3" borderId="14" xfId="0" applyFont="1" applyFill="1" applyBorder="1" applyAlignment="1">
      <alignment horizontal="left" vertical="center" indent="8"/>
    </xf>
  </cellXfs>
  <cellStyles count="4">
    <cellStyle name="Денежный" xfId="3" builtinId="4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FFFF"/>
      <color rgb="FF70AA70"/>
      <color rgb="FF555555"/>
      <color rgb="FFEE1133"/>
      <color rgb="FFFF5A5A"/>
      <color rgb="FFFFBB44"/>
      <color rgb="FFFFCC88"/>
      <color rgb="FF276EA9"/>
      <color rgb="FFED9E00"/>
      <color rgb="FFC7D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1322</xdr:colOff>
      <xdr:row>32</xdr:row>
      <xdr:rowOff>206374</xdr:rowOff>
    </xdr:from>
    <xdr:ext cx="5381625" cy="381000"/>
    <xdr:pic>
      <xdr:nvPicPr>
        <xdr:cNvPr id="2" name="Рисунок 1" descr="http://nnov.tpprf.ru/local/templates/tpprf_chamber/images/footer-dec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72" y="9128124"/>
          <a:ext cx="5381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673366</xdr:colOff>
      <xdr:row>32</xdr:row>
      <xdr:rowOff>195790</xdr:rowOff>
    </xdr:from>
    <xdr:ext cx="3544093" cy="476252"/>
    <xdr:pic>
      <xdr:nvPicPr>
        <xdr:cNvPr id="3" name="Рисунок 2" descr="http://nnov.tpprf.ru/local/templates/tpprf_chamber/images/footer-dec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duotone>
            <a:prstClr val="black"/>
            <a:schemeClr val="bg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34145" b="-25000"/>
        <a:stretch/>
      </xdr:blipFill>
      <xdr:spPr bwMode="auto">
        <a:xfrm>
          <a:off x="5874016" y="9073090"/>
          <a:ext cx="3544093" cy="476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GridLines="0" tabSelected="1" zoomScale="60" zoomScaleNormal="60" workbookViewId="0">
      <selection activeCell="G4" sqref="G4"/>
    </sheetView>
  </sheetViews>
  <sheetFormatPr defaultRowHeight="15" x14ac:dyDescent="0.25"/>
  <cols>
    <col min="2" max="2" width="5.7109375" style="25" customWidth="1"/>
    <col min="3" max="4" width="28.7109375" style="25" customWidth="1"/>
    <col min="5" max="5" width="5.7109375" style="25" customWidth="1"/>
    <col min="6" max="7" width="28.7109375" style="25" customWidth="1"/>
    <col min="8" max="8" width="5.7109375" style="25" customWidth="1"/>
    <col min="9" max="9" width="12.140625" customWidth="1"/>
    <col min="10" max="10" width="14.85546875" style="25" hidden="1" customWidth="1"/>
    <col min="11" max="11" width="15.28515625" style="25" hidden="1" customWidth="1"/>
    <col min="12" max="12" width="27.85546875" style="25" hidden="1" customWidth="1"/>
    <col min="13" max="13" width="35.85546875" style="25" hidden="1" customWidth="1"/>
    <col min="14" max="14" width="51.28515625" style="25" hidden="1" customWidth="1"/>
    <col min="15" max="15" width="35.85546875" style="25" hidden="1" customWidth="1"/>
    <col min="16" max="16" width="0" hidden="1" customWidth="1"/>
  </cols>
  <sheetData>
    <row r="1" spans="2:16" ht="15.75" thickBot="1" x14ac:dyDescent="0.3"/>
    <row r="2" spans="2:16" ht="60" customHeight="1" thickBot="1" x14ac:dyDescent="0.3">
      <c r="B2" s="73" t="s">
        <v>5</v>
      </c>
      <c r="C2" s="74"/>
      <c r="D2" s="74"/>
      <c r="E2" s="74"/>
      <c r="F2" s="75"/>
      <c r="G2" s="75"/>
      <c r="H2" s="76"/>
      <c r="J2" s="70" t="s">
        <v>2</v>
      </c>
      <c r="K2" s="25" t="s">
        <v>58</v>
      </c>
      <c r="M2" s="29"/>
      <c r="N2" s="29"/>
      <c r="O2" s="26"/>
    </row>
    <row r="3" spans="2:16" ht="15" customHeight="1" x14ac:dyDescent="0.25">
      <c r="B3" s="16"/>
      <c r="C3" s="17"/>
      <c r="D3" s="18"/>
      <c r="E3" s="19"/>
      <c r="F3" s="17"/>
      <c r="G3" s="18"/>
      <c r="H3" s="20"/>
      <c r="I3" s="1"/>
      <c r="J3" s="70"/>
      <c r="K3" s="25" t="s">
        <v>3</v>
      </c>
      <c r="L3" s="45" t="s">
        <v>57</v>
      </c>
      <c r="M3" s="46"/>
      <c r="N3" s="47"/>
      <c r="O3" s="48"/>
      <c r="P3" s="2"/>
    </row>
    <row r="4" spans="2:16" ht="36" customHeight="1" x14ac:dyDescent="0.25">
      <c r="B4" s="3"/>
      <c r="C4" s="4" t="s">
        <v>2</v>
      </c>
      <c r="D4" s="59">
        <v>50000000</v>
      </c>
      <c r="E4" s="6"/>
      <c r="F4" s="4" t="s">
        <v>43</v>
      </c>
      <c r="G4" s="58" t="s">
        <v>50</v>
      </c>
      <c r="H4" s="7"/>
      <c r="I4" s="1"/>
      <c r="J4" s="49"/>
    </row>
    <row r="5" spans="2:16" ht="15" customHeight="1" x14ac:dyDescent="0.25">
      <c r="B5" s="3"/>
      <c r="C5" s="67" t="s">
        <v>57</v>
      </c>
      <c r="D5" s="67"/>
      <c r="E5" s="5"/>
      <c r="F5" s="67" t="s">
        <v>52</v>
      </c>
      <c r="G5" s="67"/>
      <c r="H5" s="8"/>
      <c r="J5" s="49"/>
    </row>
    <row r="6" spans="2:16" x14ac:dyDescent="0.25">
      <c r="B6" s="3"/>
      <c r="C6" s="67"/>
      <c r="D6" s="67"/>
      <c r="E6" s="5"/>
      <c r="F6" s="67"/>
      <c r="G6" s="67"/>
      <c r="H6" s="8"/>
      <c r="J6" s="70" t="s">
        <v>40</v>
      </c>
      <c r="K6" s="25" t="s">
        <v>58</v>
      </c>
      <c r="L6" s="25">
        <v>12</v>
      </c>
    </row>
    <row r="7" spans="2:16" x14ac:dyDescent="0.25">
      <c r="B7" s="3"/>
      <c r="C7" s="5"/>
      <c r="D7" s="5"/>
      <c r="E7" s="5"/>
      <c r="F7" s="5"/>
      <c r="G7" s="5"/>
      <c r="H7" s="8"/>
      <c r="J7" s="70"/>
      <c r="K7" s="25" t="s">
        <v>3</v>
      </c>
      <c r="L7" s="45" t="s">
        <v>60</v>
      </c>
      <c r="M7" s="46"/>
      <c r="N7" s="47"/>
      <c r="O7" s="48"/>
    </row>
    <row r="8" spans="2:16" ht="36" customHeight="1" x14ac:dyDescent="0.25">
      <c r="B8" s="3"/>
      <c r="C8" s="4" t="s">
        <v>41</v>
      </c>
      <c r="D8" s="60">
        <v>1800</v>
      </c>
      <c r="E8" s="6"/>
      <c r="F8" s="4" t="s">
        <v>48</v>
      </c>
      <c r="G8" s="58" t="s">
        <v>53</v>
      </c>
      <c r="H8" s="7"/>
      <c r="I8" s="1"/>
      <c r="J8" s="50"/>
    </row>
    <row r="9" spans="2:16" ht="15" customHeight="1" x14ac:dyDescent="0.25">
      <c r="B9" s="3"/>
      <c r="C9" s="67" t="s">
        <v>51</v>
      </c>
      <c r="D9" s="67"/>
      <c r="E9" s="5"/>
      <c r="F9" s="67" t="s">
        <v>55</v>
      </c>
      <c r="G9" s="67"/>
      <c r="H9" s="8"/>
      <c r="J9" s="50"/>
    </row>
    <row r="10" spans="2:16" x14ac:dyDescent="0.25">
      <c r="B10" s="3"/>
      <c r="C10" s="67"/>
      <c r="D10" s="67"/>
      <c r="E10" s="5"/>
      <c r="F10" s="67"/>
      <c r="G10" s="67"/>
      <c r="H10" s="8"/>
      <c r="J10" s="71" t="s">
        <v>41</v>
      </c>
      <c r="K10" s="25" t="s">
        <v>58</v>
      </c>
    </row>
    <row r="11" spans="2:16" x14ac:dyDescent="0.25">
      <c r="B11" s="3"/>
      <c r="C11" s="5"/>
      <c r="D11" s="5"/>
      <c r="E11" s="5"/>
      <c r="F11" s="5"/>
      <c r="G11" s="5"/>
      <c r="H11" s="8"/>
      <c r="J11" s="71"/>
      <c r="K11" s="25" t="s">
        <v>3</v>
      </c>
      <c r="L11" s="45" t="s">
        <v>51</v>
      </c>
    </row>
    <row r="12" spans="2:16" ht="36" customHeight="1" x14ac:dyDescent="0.25">
      <c r="B12" s="3"/>
      <c r="C12" s="4" t="s">
        <v>40</v>
      </c>
      <c r="D12" s="61" t="s">
        <v>24</v>
      </c>
      <c r="E12" s="6"/>
      <c r="F12" s="15" t="s">
        <v>65</v>
      </c>
      <c r="G12" s="58" t="s">
        <v>50</v>
      </c>
      <c r="H12" s="7"/>
      <c r="I12" s="1"/>
      <c r="J12" s="50"/>
      <c r="L12" s="30"/>
      <c r="M12" s="30"/>
      <c r="N12" s="30"/>
      <c r="O12" s="30"/>
    </row>
    <row r="13" spans="2:16" ht="15" customHeight="1" x14ac:dyDescent="0.25">
      <c r="B13" s="3"/>
      <c r="C13" s="67" t="s">
        <v>59</v>
      </c>
      <c r="D13" s="67"/>
      <c r="E13" s="5"/>
      <c r="F13" s="67" t="s">
        <v>64</v>
      </c>
      <c r="G13" s="67"/>
      <c r="H13" s="8"/>
      <c r="J13" s="50"/>
    </row>
    <row r="14" spans="2:16" x14ac:dyDescent="0.25">
      <c r="B14" s="3"/>
      <c r="C14" s="67"/>
      <c r="D14" s="67"/>
      <c r="E14" s="5"/>
      <c r="F14" s="67"/>
      <c r="G14" s="67"/>
      <c r="H14" s="8"/>
      <c r="J14" s="71" t="s">
        <v>42</v>
      </c>
      <c r="K14" s="25" t="s">
        <v>58</v>
      </c>
    </row>
    <row r="15" spans="2:16" x14ac:dyDescent="0.25">
      <c r="B15" s="3"/>
      <c r="C15" s="5"/>
      <c r="D15" s="5"/>
      <c r="E15" s="5"/>
      <c r="F15" s="5"/>
      <c r="G15" s="5"/>
      <c r="H15" s="8"/>
      <c r="J15" s="71"/>
      <c r="K15" s="25" t="s">
        <v>3</v>
      </c>
      <c r="L15" s="45" t="s">
        <v>56</v>
      </c>
    </row>
    <row r="16" spans="2:16" ht="36" customHeight="1" x14ac:dyDescent="0.25">
      <c r="B16" s="3"/>
      <c r="C16" s="15" t="s">
        <v>42</v>
      </c>
      <c r="D16" s="62">
        <v>7</v>
      </c>
      <c r="E16" s="6"/>
      <c r="F16" s="5"/>
      <c r="G16" s="5"/>
      <c r="H16" s="7"/>
      <c r="I16" s="1"/>
      <c r="J16" s="50"/>
    </row>
    <row r="17" spans="2:15" ht="15" customHeight="1" x14ac:dyDescent="0.25">
      <c r="B17" s="3"/>
      <c r="C17" s="67" t="s">
        <v>56</v>
      </c>
      <c r="D17" s="67"/>
      <c r="E17" s="5"/>
      <c r="F17" s="5"/>
      <c r="G17" s="5"/>
      <c r="H17" s="8"/>
      <c r="J17" s="50"/>
      <c r="M17" s="29"/>
      <c r="N17" s="29"/>
      <c r="O17" s="26"/>
    </row>
    <row r="18" spans="2:15" x14ac:dyDescent="0.25">
      <c r="B18" s="3"/>
      <c r="C18" s="67"/>
      <c r="D18" s="67"/>
      <c r="E18" s="5"/>
      <c r="F18" s="5"/>
      <c r="G18" s="5"/>
      <c r="H18" s="8"/>
      <c r="J18" s="71" t="s">
        <v>0</v>
      </c>
      <c r="K18" s="25" t="s">
        <v>58</v>
      </c>
      <c r="L18" s="27"/>
      <c r="M18" s="31"/>
      <c r="N18" s="25" t="s">
        <v>50</v>
      </c>
      <c r="O18" s="25" t="s">
        <v>1</v>
      </c>
    </row>
    <row r="19" spans="2:15" ht="15.75" thickBot="1" x14ac:dyDescent="0.3">
      <c r="B19" s="21"/>
      <c r="C19" s="22"/>
      <c r="D19" s="22"/>
      <c r="E19" s="22"/>
      <c r="F19" s="22"/>
      <c r="G19" s="22"/>
      <c r="H19" s="23"/>
      <c r="J19" s="71"/>
      <c r="K19" s="25" t="s">
        <v>3</v>
      </c>
      <c r="L19" s="45" t="s">
        <v>52</v>
      </c>
    </row>
    <row r="20" spans="2:15" ht="36" customHeight="1" x14ac:dyDescent="0.25">
      <c r="B20" s="16"/>
      <c r="C20" s="18"/>
      <c r="D20" s="18"/>
      <c r="E20" s="18"/>
      <c r="F20" s="18"/>
      <c r="G20" s="18"/>
      <c r="H20" s="24"/>
      <c r="I20" s="1"/>
      <c r="J20" s="50"/>
    </row>
    <row r="21" spans="2:15" ht="36" customHeight="1" x14ac:dyDescent="0.25">
      <c r="B21" s="3"/>
      <c r="C21" s="66" t="s">
        <v>4</v>
      </c>
      <c r="D21" s="66"/>
      <c r="E21" s="15"/>
      <c r="F21" s="63" t="str">
        <f>IF(COUNTA(D4,D8,D12,D16,G4,G8,G12)=7,(ROUND((M32+M33*D4/1000000+M34*D8+M35*VLOOKUP($D$12,$K$45:$L$61,2,0)+M36*D16+M38*IF(G4="Да",1,0)+M39*IF(G8="Биржевые",1,0)+M40*IF(G12="Да",1,0)),2)-1&amp;" - "&amp;ROUND((M32+M33*D4/1000000+M34*D8+M35*VLOOKUP($D$12,$K$45:$L$61,2,0)+M36*D16+M38*IF(G4="Да",1,0)+M39*IF(G8="Биржевые",1,0)+M40*IF(G12="Да",1,0)),2)+1&amp;"%"),"Заполните пустые ячейки")</f>
        <v>9,54 - 11,54%</v>
      </c>
      <c r="H21" s="8"/>
      <c r="J21" s="50"/>
    </row>
    <row r="22" spans="2:15" ht="15" customHeight="1" x14ac:dyDescent="0.25">
      <c r="B22" s="3"/>
      <c r="C22" s="67" t="str">
        <f>IF(F21="","Введите значения в поля выше","Ориентировочная процентная ставка для обозначенных параметров выпуска")</f>
        <v>Ориентировочная процентная ставка для обозначенных параметров выпуска</v>
      </c>
      <c r="D22" s="67"/>
      <c r="E22" s="52"/>
      <c r="F22" s="67"/>
      <c r="G22" s="67"/>
      <c r="H22" s="8"/>
      <c r="J22" s="71" t="s">
        <v>48</v>
      </c>
      <c r="K22" s="25" t="s">
        <v>58</v>
      </c>
      <c r="N22" s="25" t="s">
        <v>53</v>
      </c>
      <c r="O22" s="25" t="s">
        <v>54</v>
      </c>
    </row>
    <row r="23" spans="2:15" x14ac:dyDescent="0.25">
      <c r="B23" s="3"/>
      <c r="C23" s="67"/>
      <c r="D23" s="67"/>
      <c r="E23" s="52"/>
      <c r="F23" s="67"/>
      <c r="G23" s="67"/>
      <c r="H23" s="8"/>
      <c r="J23" s="71"/>
      <c r="K23" s="25" t="s">
        <v>3</v>
      </c>
      <c r="L23" s="45" t="s">
        <v>55</v>
      </c>
    </row>
    <row r="24" spans="2:15" ht="15.75" thickBot="1" x14ac:dyDescent="0.3">
      <c r="B24" s="21"/>
      <c r="C24" s="22"/>
      <c r="D24" s="22"/>
      <c r="E24" s="22"/>
      <c r="F24" s="22"/>
      <c r="G24" s="22"/>
      <c r="H24" s="23"/>
      <c r="J24" s="50"/>
    </row>
    <row r="25" spans="2:15" x14ac:dyDescent="0.25">
      <c r="B25" s="3"/>
      <c r="C25" s="56"/>
      <c r="D25" s="56"/>
      <c r="E25" s="56"/>
      <c r="F25" s="56"/>
      <c r="G25" s="56"/>
      <c r="H25" s="8"/>
      <c r="J25" s="50"/>
    </row>
    <row r="26" spans="2:15" ht="36" customHeight="1" x14ac:dyDescent="0.25">
      <c r="B26" s="3"/>
      <c r="C26" s="64" t="s">
        <v>76</v>
      </c>
      <c r="D26" s="64"/>
      <c r="E26" s="56"/>
      <c r="F26" s="57">
        <v>3.5000000000000003E-2</v>
      </c>
      <c r="G26" s="56"/>
      <c r="H26" s="8"/>
      <c r="J26" s="71" t="s">
        <v>49</v>
      </c>
      <c r="K26" s="25" t="s">
        <v>58</v>
      </c>
      <c r="N26" s="25" t="s">
        <v>1</v>
      </c>
      <c r="O26" s="25" t="s">
        <v>50</v>
      </c>
    </row>
    <row r="27" spans="2:15" ht="15" customHeight="1" x14ac:dyDescent="0.25">
      <c r="B27" s="3"/>
      <c r="C27" s="65" t="s">
        <v>74</v>
      </c>
      <c r="D27" s="65"/>
      <c r="E27" s="56"/>
      <c r="F27" s="56"/>
      <c r="G27" s="56"/>
      <c r="H27" s="8"/>
      <c r="J27" s="71"/>
      <c r="K27" s="25" t="s">
        <v>3</v>
      </c>
      <c r="L27" s="45" t="s">
        <v>64</v>
      </c>
      <c r="N27" s="28"/>
    </row>
    <row r="28" spans="2:15" x14ac:dyDescent="0.25">
      <c r="B28" s="3"/>
      <c r="C28" s="65"/>
      <c r="D28" s="65"/>
      <c r="E28" s="56"/>
      <c r="F28" s="56"/>
      <c r="G28" s="56"/>
      <c r="H28" s="8"/>
    </row>
    <row r="29" spans="2:15" ht="15.75" thickBot="1" x14ac:dyDescent="0.3">
      <c r="B29" s="21"/>
      <c r="C29" s="22"/>
      <c r="D29" s="22"/>
      <c r="E29" s="22"/>
      <c r="F29" s="22"/>
      <c r="G29" s="22"/>
      <c r="H29" s="23"/>
    </row>
    <row r="30" spans="2:15" x14ac:dyDescent="0.25">
      <c r="B30" s="3"/>
      <c r="C30" s="56"/>
      <c r="D30" s="56"/>
      <c r="E30" s="56"/>
      <c r="F30" s="56"/>
      <c r="G30" s="56"/>
      <c r="H30" s="8"/>
    </row>
    <row r="31" spans="2:15" ht="36" customHeight="1" x14ac:dyDescent="0.25">
      <c r="B31" s="3"/>
      <c r="C31" s="66" t="s">
        <v>75</v>
      </c>
      <c r="D31" s="66"/>
      <c r="E31" s="15"/>
      <c r="F31" s="63" t="str">
        <f>IF(COUNTA(D4,D8,D12,D16,G4,G8,G12)=7,(ROUND((M32+M33*D4/1000000+M34*D8+M35*VLOOKUP($D$12,$K$45:$L$61,2,0)+M36*D16+M38*IF(G4="Да",1,0)+M39*IF(G8="Биржевые",1,0)+M40*IF(G12="Да",1,0)+(F26*365/D8*100)),2)-1&amp;" - "&amp;ROUND((M32+M33*D4/1000000+M34*D8+M35*VLOOKUP($D$12,$K$45:$L$61,2,0)+M36*D16+M38*IF(G4="Да",1,0)+M39*IF(G8="Биржевые",1,0)+M40*IF(G12="Да",1,0)+(F26*365/D8*100)),2)+1&amp;"%"),"Заполните пустые ячейки")</f>
        <v>10,25 - 12,25%</v>
      </c>
      <c r="H31" s="8"/>
      <c r="J31" s="55"/>
      <c r="L31" s="25" t="s">
        <v>21</v>
      </c>
      <c r="M31" s="25" t="s">
        <v>73</v>
      </c>
      <c r="N31" s="25" t="s">
        <v>20</v>
      </c>
    </row>
    <row r="32" spans="2:15" ht="18" customHeight="1" x14ac:dyDescent="0.25">
      <c r="B32" s="3"/>
      <c r="C32" s="65"/>
      <c r="D32" s="65"/>
      <c r="E32" s="56"/>
      <c r="F32" s="56"/>
      <c r="G32" s="56"/>
      <c r="H32" s="8"/>
      <c r="K32" s="33"/>
      <c r="L32" s="34" t="s">
        <v>12</v>
      </c>
      <c r="M32" s="35">
        <v>9.2409999999999997</v>
      </c>
      <c r="N32" s="32"/>
      <c r="O32"/>
    </row>
    <row r="33" spans="2:15" ht="15.75" thickBot="1" x14ac:dyDescent="0.3">
      <c r="B33" s="21"/>
      <c r="C33" s="22"/>
      <c r="D33" s="22"/>
      <c r="E33" s="22"/>
      <c r="F33" s="22"/>
      <c r="G33" s="22"/>
      <c r="H33" s="23"/>
      <c r="K33" s="36" t="s">
        <v>14</v>
      </c>
      <c r="L33" s="37" t="s">
        <v>6</v>
      </c>
      <c r="M33" s="37">
        <v>-1.032E-4</v>
      </c>
      <c r="N33" s="35"/>
      <c r="O33"/>
    </row>
    <row r="34" spans="2:15" x14ac:dyDescent="0.25">
      <c r="B34" s="9"/>
      <c r="C34" s="10"/>
      <c r="D34" s="10"/>
      <c r="E34" s="10"/>
      <c r="F34" s="10"/>
      <c r="G34" s="10"/>
      <c r="H34" s="11"/>
      <c r="K34" s="33" t="s">
        <v>13</v>
      </c>
      <c r="L34" s="35" t="s">
        <v>7</v>
      </c>
      <c r="M34" s="35">
        <v>-2.7E-4</v>
      </c>
      <c r="N34" s="35"/>
      <c r="O34"/>
    </row>
    <row r="35" spans="2:15" ht="15.75" thickBot="1" x14ac:dyDescent="0.3">
      <c r="B35" s="12"/>
      <c r="C35" s="13"/>
      <c r="D35" s="13"/>
      <c r="E35" s="13"/>
      <c r="F35" s="13"/>
      <c r="G35" s="13"/>
      <c r="H35" s="14"/>
      <c r="K35" s="33" t="s">
        <v>15</v>
      </c>
      <c r="L35" s="35" t="s">
        <v>8</v>
      </c>
      <c r="M35" s="35">
        <v>-0.21460000000000001</v>
      </c>
      <c r="N35" s="35"/>
      <c r="O35"/>
    </row>
    <row r="36" spans="2:15" x14ac:dyDescent="0.25">
      <c r="K36" s="38" t="s">
        <v>16</v>
      </c>
      <c r="L36" s="39" t="s">
        <v>22</v>
      </c>
      <c r="M36" s="39">
        <v>0.54869999999999997</v>
      </c>
      <c r="N36" s="35"/>
      <c r="O36"/>
    </row>
    <row r="37" spans="2:15" x14ac:dyDescent="0.25">
      <c r="K37" s="33"/>
      <c r="L37" s="35" t="s">
        <v>9</v>
      </c>
      <c r="M37" s="35"/>
      <c r="N37" s="37"/>
      <c r="O37"/>
    </row>
    <row r="38" spans="2:15" x14ac:dyDescent="0.25">
      <c r="K38" s="33" t="s">
        <v>17</v>
      </c>
      <c r="L38" s="35" t="s">
        <v>10</v>
      </c>
      <c r="M38" s="35">
        <v>1.3380000000000001</v>
      </c>
      <c r="N38" s="35" t="s">
        <v>19</v>
      </c>
      <c r="O38"/>
    </row>
    <row r="39" spans="2:15" x14ac:dyDescent="0.25">
      <c r="K39" s="33" t="s">
        <v>18</v>
      </c>
      <c r="L39" s="35" t="s">
        <v>11</v>
      </c>
      <c r="M39" s="35">
        <v>-1.284</v>
      </c>
      <c r="N39" s="35" t="s">
        <v>67</v>
      </c>
      <c r="O39"/>
    </row>
    <row r="40" spans="2:15" x14ac:dyDescent="0.25">
      <c r="G40" s="51"/>
      <c r="K40" s="38" t="s">
        <v>62</v>
      </c>
      <c r="L40" s="39" t="s">
        <v>63</v>
      </c>
      <c r="M40" s="39">
        <v>4.3700000000000003E-2</v>
      </c>
      <c r="N40" s="39" t="s">
        <v>66</v>
      </c>
    </row>
    <row r="41" spans="2:15" ht="37.5" customHeight="1" x14ac:dyDescent="0.25"/>
    <row r="44" spans="2:15" ht="37.5" customHeight="1" x14ac:dyDescent="0.25">
      <c r="K44" s="72" t="s">
        <v>23</v>
      </c>
      <c r="L44" s="72"/>
      <c r="M44" s="68" t="s">
        <v>68</v>
      </c>
      <c r="N44" s="69"/>
    </row>
    <row r="45" spans="2:15" x14ac:dyDescent="0.25">
      <c r="K45" s="32" t="s">
        <v>24</v>
      </c>
      <c r="L45" s="32">
        <v>10</v>
      </c>
      <c r="M45" s="33" t="s">
        <v>2</v>
      </c>
      <c r="N45" s="40" t="s">
        <v>69</v>
      </c>
    </row>
    <row r="46" spans="2:15" ht="29.25" x14ac:dyDescent="0.25">
      <c r="K46" s="32" t="s">
        <v>25</v>
      </c>
      <c r="L46" s="32">
        <v>9</v>
      </c>
      <c r="M46" s="42" t="s">
        <v>40</v>
      </c>
      <c r="N46" s="43" t="s">
        <v>70</v>
      </c>
    </row>
    <row r="47" spans="2:15" x14ac:dyDescent="0.25">
      <c r="K47" s="32" t="s">
        <v>26</v>
      </c>
      <c r="L47" s="32">
        <v>8</v>
      </c>
      <c r="M47" s="42" t="s">
        <v>41</v>
      </c>
      <c r="N47" s="40" t="s">
        <v>44</v>
      </c>
    </row>
    <row r="48" spans="2:15" x14ac:dyDescent="0.25">
      <c r="K48" s="32" t="s">
        <v>27</v>
      </c>
      <c r="L48" s="32">
        <v>7</v>
      </c>
      <c r="M48" s="42" t="s">
        <v>42</v>
      </c>
      <c r="N48" s="40" t="s">
        <v>71</v>
      </c>
    </row>
    <row r="49" spans="11:15" x14ac:dyDescent="0.25">
      <c r="K49" s="32" t="s">
        <v>28</v>
      </c>
      <c r="L49" s="32">
        <v>6</v>
      </c>
      <c r="M49" s="42" t="s">
        <v>43</v>
      </c>
      <c r="N49" s="40" t="s">
        <v>47</v>
      </c>
    </row>
    <row r="50" spans="11:15" ht="29.25" x14ac:dyDescent="0.25">
      <c r="K50" s="32" t="s">
        <v>29</v>
      </c>
      <c r="L50" s="32">
        <v>5</v>
      </c>
      <c r="M50" s="42" t="s">
        <v>48</v>
      </c>
      <c r="N50" s="43" t="s">
        <v>45</v>
      </c>
    </row>
    <row r="51" spans="11:15" x14ac:dyDescent="0.25">
      <c r="K51" s="32" t="s">
        <v>30</v>
      </c>
      <c r="L51" s="32">
        <v>4</v>
      </c>
      <c r="M51" s="44" t="s">
        <v>46</v>
      </c>
      <c r="N51" s="41" t="s">
        <v>47</v>
      </c>
    </row>
    <row r="52" spans="11:15" x14ac:dyDescent="0.25">
      <c r="K52" s="32" t="s">
        <v>31</v>
      </c>
      <c r="L52" s="32">
        <v>3</v>
      </c>
      <c r="M52" s="53" t="s">
        <v>4</v>
      </c>
      <c r="N52" s="54" t="s">
        <v>72</v>
      </c>
    </row>
    <row r="53" spans="11:15" x14ac:dyDescent="0.25">
      <c r="K53" s="32" t="s">
        <v>32</v>
      </c>
      <c r="L53" s="32">
        <v>2</v>
      </c>
      <c r="N53"/>
    </row>
    <row r="54" spans="11:15" x14ac:dyDescent="0.25">
      <c r="K54" s="32" t="s">
        <v>33</v>
      </c>
      <c r="L54" s="32">
        <v>1</v>
      </c>
      <c r="O54"/>
    </row>
    <row r="55" spans="11:15" x14ac:dyDescent="0.25">
      <c r="K55" s="32" t="s">
        <v>34</v>
      </c>
      <c r="L55" s="32">
        <v>0</v>
      </c>
    </row>
    <row r="56" spans="11:15" x14ac:dyDescent="0.25">
      <c r="K56" s="32" t="s">
        <v>35</v>
      </c>
      <c r="L56" s="32">
        <v>0</v>
      </c>
    </row>
    <row r="57" spans="11:15" x14ac:dyDescent="0.25">
      <c r="K57" s="32" t="s">
        <v>36</v>
      </c>
      <c r="L57" s="32">
        <v>0</v>
      </c>
    </row>
    <row r="58" spans="11:15" x14ac:dyDescent="0.25">
      <c r="K58" s="32" t="s">
        <v>37</v>
      </c>
      <c r="L58" s="32">
        <v>0</v>
      </c>
    </row>
    <row r="59" spans="11:15" x14ac:dyDescent="0.25">
      <c r="K59" s="32" t="s">
        <v>38</v>
      </c>
      <c r="L59" s="32">
        <v>0</v>
      </c>
    </row>
    <row r="60" spans="11:15" x14ac:dyDescent="0.25">
      <c r="K60" s="32" t="s">
        <v>39</v>
      </c>
      <c r="L60" s="32">
        <v>0</v>
      </c>
    </row>
    <row r="61" spans="11:15" x14ac:dyDescent="0.25">
      <c r="K61" s="32" t="s">
        <v>61</v>
      </c>
      <c r="L61" s="32">
        <v>0</v>
      </c>
    </row>
  </sheetData>
  <sheetProtection algorithmName="SHA-512" hashValue="5GBdjW8MeEOJk+85MtqHJ3+2gkd3G1dNoBJBjG9b31JpCjV1OZ2egXRL7PXHKGH93GTttuJhu/b+t1/1UtE23g==" saltValue="cNPeJKUpUEPSynjkT9PhsQ==" spinCount="100000" sheet="1" objects="1" scenarios="1" selectLockedCells="1"/>
  <mergeCells count="25">
    <mergeCell ref="B2:E2"/>
    <mergeCell ref="F2:H2"/>
    <mergeCell ref="F5:G6"/>
    <mergeCell ref="M44:N44"/>
    <mergeCell ref="J2:J3"/>
    <mergeCell ref="J6:J7"/>
    <mergeCell ref="J10:J11"/>
    <mergeCell ref="J14:J15"/>
    <mergeCell ref="J18:J19"/>
    <mergeCell ref="J22:J23"/>
    <mergeCell ref="J26:J27"/>
    <mergeCell ref="K44:L44"/>
    <mergeCell ref="F9:G10"/>
    <mergeCell ref="C17:D18"/>
    <mergeCell ref="F13:G14"/>
    <mergeCell ref="C13:D14"/>
    <mergeCell ref="C32:D32"/>
    <mergeCell ref="C22:D23"/>
    <mergeCell ref="F22:G23"/>
    <mergeCell ref="C21:D21"/>
    <mergeCell ref="C26:D26"/>
    <mergeCell ref="C27:D28"/>
    <mergeCell ref="C31:D31"/>
    <mergeCell ref="C9:D10"/>
    <mergeCell ref="C5:D6"/>
  </mergeCells>
  <dataValidations count="4">
    <dataValidation type="list" allowBlank="1" showInputMessage="1" showErrorMessage="1" sqref="G12">
      <formula1>$N$26:$O$26</formula1>
    </dataValidation>
    <dataValidation type="list" allowBlank="1" showInputMessage="1" showErrorMessage="1" sqref="G8">
      <formula1>$N$22:$O$22</formula1>
    </dataValidation>
    <dataValidation type="list" allowBlank="1" showInputMessage="1" showErrorMessage="1" sqref="G4">
      <formula1>$N$18:$O$18</formula1>
    </dataValidation>
    <dataValidation type="list" allowBlank="1" showInputMessage="1" showErrorMessage="1" sqref="D12">
      <formula1>$K$45:$K$61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 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В. Чернышов</dc:creator>
  <cp:lastModifiedBy>Селенина Евгения Владимировна</cp:lastModifiedBy>
  <dcterms:created xsi:type="dcterms:W3CDTF">2018-08-02T12:35:47Z</dcterms:created>
  <dcterms:modified xsi:type="dcterms:W3CDTF">2021-10-22T06:23:44Z</dcterms:modified>
</cp:coreProperties>
</file>